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ICA Team Drive\The Fund for Jobs Worth Owning\Partners\CDF\2023HCConference\"/>
    </mc:Choice>
  </mc:AlternateContent>
  <xr:revisionPtr revIDLastSave="0" documentId="13_ncr:1_{B806D320-38B4-47D0-BF4D-6D3E4B9133D8}" xr6:coauthVersionLast="47" xr6:coauthVersionMax="47" xr10:uidLastSave="{00000000-0000-0000-0000-000000000000}"/>
  <bookViews>
    <workbookView xWindow="-110" yWindow="-110" windowWidth="19420" windowHeight="10420" xr2:uid="{D6A8D5CB-A68B-491B-984F-9FC97A90F21C}"/>
  </bookViews>
  <sheets>
    <sheet name="Budget" sheetId="9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9" l="1"/>
  <c r="E66" i="9"/>
  <c r="E64" i="9"/>
  <c r="F14" i="9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N40" i="9"/>
  <c r="M40" i="9"/>
  <c r="L40" i="9"/>
  <c r="K40" i="9"/>
  <c r="J40" i="9"/>
  <c r="I40" i="9"/>
  <c r="H40" i="9"/>
  <c r="G40" i="9"/>
  <c r="F45" i="9"/>
  <c r="F8" i="9"/>
  <c r="G8" i="9" s="1"/>
  <c r="H8" i="9" s="1"/>
  <c r="I8" i="9" s="1"/>
  <c r="J8" i="9" s="1"/>
  <c r="K8" i="9" s="1"/>
  <c r="L8" i="9" s="1"/>
  <c r="M8" i="9" s="1"/>
  <c r="N8" i="9" s="1"/>
  <c r="O8" i="9" s="1"/>
  <c r="P8" i="9" s="1"/>
  <c r="F7" i="9"/>
  <c r="G45" i="9"/>
  <c r="N43" i="9"/>
  <c r="P43" i="9"/>
  <c r="O43" i="9"/>
  <c r="M43" i="9"/>
  <c r="L43" i="9"/>
  <c r="K43" i="9"/>
  <c r="I43" i="9"/>
  <c r="H43" i="9"/>
  <c r="G43" i="9"/>
  <c r="E43" i="9"/>
  <c r="H41" i="9"/>
  <c r="I41" i="9"/>
  <c r="J41" i="9"/>
  <c r="K41" i="9"/>
  <c r="L41" i="9"/>
  <c r="M41" i="9"/>
  <c r="N41" i="9"/>
  <c r="P41" i="9"/>
  <c r="O41" i="9"/>
  <c r="G41" i="9"/>
  <c r="F41" i="9"/>
  <c r="E41" i="9"/>
  <c r="I39" i="9"/>
  <c r="Q15" i="9"/>
  <c r="E26" i="9" l="1"/>
  <c r="E16" i="9"/>
  <c r="E29" i="9"/>
  <c r="E19" i="9"/>
  <c r="E45" i="9"/>
  <c r="F43" i="9"/>
  <c r="J43" i="9"/>
  <c r="Q43" i="9" s="1"/>
  <c r="Q41" i="9"/>
  <c r="P50" i="9"/>
  <c r="O50" i="9"/>
  <c r="N50" i="9"/>
  <c r="M50" i="9"/>
  <c r="L50" i="9"/>
  <c r="K50" i="9"/>
  <c r="J50" i="9"/>
  <c r="I50" i="9"/>
  <c r="H50" i="9"/>
  <c r="G50" i="9"/>
  <c r="F50" i="9"/>
  <c r="E50" i="9"/>
  <c r="P49" i="9"/>
  <c r="O49" i="9"/>
  <c r="N49" i="9"/>
  <c r="M49" i="9"/>
  <c r="L49" i="9"/>
  <c r="K49" i="9"/>
  <c r="J49" i="9"/>
  <c r="I49" i="9"/>
  <c r="H49" i="9"/>
  <c r="G49" i="9"/>
  <c r="F49" i="9"/>
  <c r="E49" i="9"/>
  <c r="P48" i="9"/>
  <c r="O48" i="9"/>
  <c r="N48" i="9"/>
  <c r="M48" i="9"/>
  <c r="L48" i="9"/>
  <c r="K48" i="9"/>
  <c r="J48" i="9"/>
  <c r="I48" i="9"/>
  <c r="H48" i="9"/>
  <c r="G48" i="9"/>
  <c r="F48" i="9"/>
  <c r="E48" i="9"/>
  <c r="E47" i="9"/>
  <c r="F47" i="9"/>
  <c r="G47" i="9"/>
  <c r="H47" i="9"/>
  <c r="I47" i="9"/>
  <c r="J47" i="9"/>
  <c r="K47" i="9"/>
  <c r="L47" i="9"/>
  <c r="M47" i="9"/>
  <c r="N47" i="9"/>
  <c r="O47" i="9"/>
  <c r="P47" i="9"/>
  <c r="P44" i="9"/>
  <c r="O44" i="9"/>
  <c r="N44" i="9"/>
  <c r="M44" i="9"/>
  <c r="L44" i="9"/>
  <c r="K44" i="9"/>
  <c r="J44" i="9"/>
  <c r="I44" i="9"/>
  <c r="H44" i="9"/>
  <c r="G44" i="9"/>
  <c r="F44" i="9"/>
  <c r="E44" i="9"/>
  <c r="H45" i="9"/>
  <c r="E40" i="9"/>
  <c r="F40" i="9"/>
  <c r="O40" i="9"/>
  <c r="P40" i="9"/>
  <c r="P42" i="9"/>
  <c r="O42" i="9"/>
  <c r="N42" i="9"/>
  <c r="M42" i="9"/>
  <c r="L42" i="9"/>
  <c r="K42" i="9"/>
  <c r="J42" i="9"/>
  <c r="I42" i="9"/>
  <c r="H42" i="9"/>
  <c r="G42" i="9"/>
  <c r="F42" i="9"/>
  <c r="E42" i="9"/>
  <c r="G7" i="9"/>
  <c r="E30" i="9"/>
  <c r="E9" i="9"/>
  <c r="Q40" i="9" l="1"/>
  <c r="F19" i="9"/>
  <c r="F16" i="9"/>
  <c r="Q47" i="9"/>
  <c r="Q48" i="9"/>
  <c r="Q49" i="9"/>
  <c r="Q50" i="9"/>
  <c r="Q44" i="9"/>
  <c r="Q42" i="9"/>
  <c r="G9" i="9"/>
  <c r="H7" i="9"/>
  <c r="F9" i="9"/>
  <c r="E31" i="9"/>
  <c r="E27" i="9"/>
  <c r="M57" i="9"/>
  <c r="J58" i="9"/>
  <c r="N58" i="9"/>
  <c r="G58" i="9"/>
  <c r="F57" i="9"/>
  <c r="J45" i="9"/>
  <c r="K45" i="9"/>
  <c r="N45" i="9"/>
  <c r="O45" i="9"/>
  <c r="L46" i="9"/>
  <c r="K36" i="9"/>
  <c r="K39" i="9"/>
  <c r="B51" i="9"/>
  <c r="F5" i="9"/>
  <c r="F26" i="9" s="1"/>
  <c r="I7" i="9" l="1"/>
  <c r="H9" i="9"/>
  <c r="F30" i="9"/>
  <c r="F29" i="9"/>
  <c r="G5" i="9"/>
  <c r="I45" i="9"/>
  <c r="F58" i="9"/>
  <c r="I57" i="9"/>
  <c r="L57" i="9"/>
  <c r="M45" i="9"/>
  <c r="E57" i="9"/>
  <c r="P57" i="9"/>
  <c r="H57" i="9"/>
  <c r="B37" i="9"/>
  <c r="H35" i="9"/>
  <c r="L35" i="9"/>
  <c r="P35" i="9"/>
  <c r="I35" i="9"/>
  <c r="N35" i="9"/>
  <c r="G39" i="9"/>
  <c r="N36" i="9"/>
  <c r="J36" i="9"/>
  <c r="F36" i="9"/>
  <c r="M36" i="9"/>
  <c r="I36" i="9"/>
  <c r="E36" i="9"/>
  <c r="F46" i="9"/>
  <c r="J46" i="9"/>
  <c r="N46" i="9"/>
  <c r="E46" i="9"/>
  <c r="G46" i="9"/>
  <c r="K46" i="9"/>
  <c r="O46" i="9"/>
  <c r="M35" i="9"/>
  <c r="F35" i="9"/>
  <c r="L36" i="9"/>
  <c r="I46" i="9"/>
  <c r="L39" i="9"/>
  <c r="E35" i="9"/>
  <c r="K35" i="9"/>
  <c r="K37" i="9" s="1"/>
  <c r="G36" i="9"/>
  <c r="O36" i="9"/>
  <c r="P46" i="9"/>
  <c r="H46" i="9"/>
  <c r="M39" i="9"/>
  <c r="F39" i="9"/>
  <c r="J39" i="9"/>
  <c r="N39" i="9"/>
  <c r="N51" i="9" s="1"/>
  <c r="G35" i="9"/>
  <c r="O39" i="9"/>
  <c r="O35" i="9"/>
  <c r="J35" i="9"/>
  <c r="H36" i="9"/>
  <c r="P36" i="9"/>
  <c r="E39" i="9"/>
  <c r="M46" i="9"/>
  <c r="P39" i="9"/>
  <c r="H39" i="9"/>
  <c r="E58" i="9"/>
  <c r="M58" i="9"/>
  <c r="I58" i="9"/>
  <c r="E11" i="9"/>
  <c r="P45" i="9"/>
  <c r="L45" i="9"/>
  <c r="P58" i="9"/>
  <c r="L58" i="9"/>
  <c r="H58" i="9"/>
  <c r="O57" i="9"/>
  <c r="K57" i="9"/>
  <c r="G57" i="9"/>
  <c r="O58" i="9"/>
  <c r="K58" i="9"/>
  <c r="N57" i="9"/>
  <c r="J57" i="9"/>
  <c r="E33" i="9"/>
  <c r="G26" i="9" l="1"/>
  <c r="G27" i="9" s="1"/>
  <c r="I51" i="9"/>
  <c r="G19" i="9"/>
  <c r="G16" i="9"/>
  <c r="H51" i="9"/>
  <c r="K51" i="9"/>
  <c r="K53" i="9" s="1"/>
  <c r="F51" i="9"/>
  <c r="J51" i="9"/>
  <c r="P51" i="9"/>
  <c r="G51" i="9"/>
  <c r="E51" i="9"/>
  <c r="O51" i="9"/>
  <c r="M51" i="9"/>
  <c r="L51" i="9"/>
  <c r="I9" i="9"/>
  <c r="J7" i="9"/>
  <c r="H5" i="9"/>
  <c r="F31" i="9"/>
  <c r="G29" i="9"/>
  <c r="G30" i="9"/>
  <c r="F27" i="9"/>
  <c r="Q58" i="9"/>
  <c r="Q57" i="9"/>
  <c r="Q46" i="9"/>
  <c r="Q39" i="9"/>
  <c r="F37" i="9"/>
  <c r="J37" i="9"/>
  <c r="O37" i="9"/>
  <c r="L37" i="9"/>
  <c r="Q45" i="9"/>
  <c r="G37" i="9"/>
  <c r="N37" i="9"/>
  <c r="H37" i="9"/>
  <c r="Q36" i="9"/>
  <c r="I37" i="9"/>
  <c r="M37" i="9"/>
  <c r="P37" i="9"/>
  <c r="F11" i="9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E12" i="9"/>
  <c r="Q35" i="9"/>
  <c r="E37" i="9"/>
  <c r="F12" i="9" l="1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I5" i="9"/>
  <c r="J5" i="9" s="1"/>
  <c r="H26" i="9"/>
  <c r="H27" i="9" s="1"/>
  <c r="H19" i="9"/>
  <c r="H16" i="9"/>
  <c r="Q51" i="9"/>
  <c r="G53" i="9"/>
  <c r="F53" i="9"/>
  <c r="K7" i="9"/>
  <c r="J9" i="9"/>
  <c r="F33" i="9"/>
  <c r="G31" i="9"/>
  <c r="G33" i="9" s="1"/>
  <c r="H29" i="9"/>
  <c r="H30" i="9"/>
  <c r="P53" i="9"/>
  <c r="O53" i="9"/>
  <c r="L53" i="9"/>
  <c r="H53" i="9"/>
  <c r="M53" i="9"/>
  <c r="N53" i="9"/>
  <c r="I53" i="9"/>
  <c r="J53" i="9"/>
  <c r="Q37" i="9"/>
  <c r="E53" i="9"/>
  <c r="I26" i="9" l="1"/>
  <c r="I27" i="9" s="1"/>
  <c r="I19" i="9"/>
  <c r="I16" i="9"/>
  <c r="F55" i="9"/>
  <c r="F60" i="9" s="1"/>
  <c r="G55" i="9"/>
  <c r="G60" i="9" s="1"/>
  <c r="L7" i="9"/>
  <c r="K9" i="9"/>
  <c r="H31" i="9"/>
  <c r="H33" i="9" s="1"/>
  <c r="H55" i="9" s="1"/>
  <c r="H60" i="9" s="1"/>
  <c r="J26" i="9"/>
  <c r="I29" i="9"/>
  <c r="I30" i="9"/>
  <c r="Q53" i="9"/>
  <c r="E55" i="9"/>
  <c r="E60" i="9" s="1"/>
  <c r="K5" i="9"/>
  <c r="E67" i="9" l="1"/>
  <c r="E68" i="9" s="1"/>
  <c r="L5" i="9"/>
  <c r="J19" i="9"/>
  <c r="J16" i="9"/>
  <c r="J27" i="9"/>
  <c r="L9" i="9"/>
  <c r="M7" i="9"/>
  <c r="K26" i="9"/>
  <c r="J30" i="9"/>
  <c r="J29" i="9"/>
  <c r="I31" i="9"/>
  <c r="I33" i="9" s="1"/>
  <c r="I55" i="9" s="1"/>
  <c r="I60" i="9" s="1"/>
  <c r="K19" i="9" l="1"/>
  <c r="K16" i="9"/>
  <c r="K27" i="9"/>
  <c r="M9" i="9"/>
  <c r="N7" i="9"/>
  <c r="L26" i="9"/>
  <c r="K29" i="9"/>
  <c r="K30" i="9"/>
  <c r="J31" i="9"/>
  <c r="J33" i="9" s="1"/>
  <c r="J55" i="9" s="1"/>
  <c r="J60" i="9" s="1"/>
  <c r="M5" i="9"/>
  <c r="L19" i="9" l="1"/>
  <c r="L16" i="9"/>
  <c r="L27" i="9"/>
  <c r="N9" i="9"/>
  <c r="O7" i="9"/>
  <c r="K31" i="9"/>
  <c r="K33" i="9" s="1"/>
  <c r="K55" i="9" s="1"/>
  <c r="K60" i="9" s="1"/>
  <c r="M26" i="9"/>
  <c r="L29" i="9"/>
  <c r="L30" i="9"/>
  <c r="N5" i="9"/>
  <c r="M19" i="9" l="1"/>
  <c r="M16" i="9"/>
  <c r="M27" i="9"/>
  <c r="O9" i="9"/>
  <c r="P7" i="9"/>
  <c r="P9" i="9" s="1"/>
  <c r="L31" i="9"/>
  <c r="L33" i="9" s="1"/>
  <c r="L55" i="9" s="1"/>
  <c r="L60" i="9" s="1"/>
  <c r="N26" i="9"/>
  <c r="M29" i="9"/>
  <c r="M30" i="9"/>
  <c r="O5" i="9"/>
  <c r="N16" i="9" l="1"/>
  <c r="N19" i="9"/>
  <c r="O26" i="9"/>
  <c r="N30" i="9"/>
  <c r="N29" i="9"/>
  <c r="M31" i="9"/>
  <c r="N27" i="9"/>
  <c r="P5" i="9"/>
  <c r="O19" i="9" l="1"/>
  <c r="O16" i="9"/>
  <c r="N31" i="9"/>
  <c r="N33" i="9" s="1"/>
  <c r="N55" i="9" s="1"/>
  <c r="N60" i="9" s="1"/>
  <c r="P26" i="9"/>
  <c r="O30" i="9"/>
  <c r="O29" i="9"/>
  <c r="M33" i="9"/>
  <c r="M55" i="9" s="1"/>
  <c r="M60" i="9" s="1"/>
  <c r="O27" i="9"/>
  <c r="P27" i="9" l="1"/>
  <c r="Q27" i="9" s="1"/>
  <c r="P19" i="9"/>
  <c r="P16" i="9"/>
  <c r="Q14" i="9"/>
  <c r="O31" i="9"/>
  <c r="O33" i="9" s="1"/>
  <c r="O55" i="9" s="1"/>
  <c r="O60" i="9" s="1"/>
  <c r="P29" i="9"/>
  <c r="P30" i="9"/>
  <c r="Q30" i="9" s="1"/>
  <c r="Q26" i="9"/>
  <c r="P31" i="9" l="1"/>
  <c r="Q29" i="9"/>
  <c r="P33" i="9" l="1"/>
  <c r="Q31" i="9"/>
  <c r="Q33" i="9" l="1"/>
  <c r="P55" i="9"/>
  <c r="Q55" i="9" l="1"/>
  <c r="P60" i="9"/>
  <c r="Q60" i="9" s="1"/>
</calcChain>
</file>

<file path=xl/sharedStrings.xml><?xml version="1.0" encoding="utf-8"?>
<sst xmlns="http://schemas.openxmlformats.org/spreadsheetml/2006/main" count="51" uniqueCount="50">
  <si>
    <t>Heartsong Homecare Cooperative</t>
  </si>
  <si>
    <r>
      <rPr>
        <sz val="20"/>
        <color theme="1"/>
        <rFont val="Calibri"/>
        <family val="2"/>
        <scheme val="minor"/>
      </rPr>
      <t xml:space="preserve">Your </t>
    </r>
    <r>
      <rPr>
        <b/>
        <sz val="20"/>
        <color theme="1"/>
        <rFont val="Calibri"/>
        <family val="2"/>
        <scheme val="minor"/>
      </rPr>
      <t>Budget</t>
    </r>
  </si>
  <si>
    <t>TOTAL</t>
  </si>
  <si>
    <t>Avg. Bill Rate per Hour</t>
  </si>
  <si>
    <t>Avg. Wage Cost per Hour</t>
  </si>
  <si>
    <t>Avg. Taxes &amp; Benefits per Hour</t>
  </si>
  <si>
    <t>Avg. Caregiving Cost/Hr.</t>
  </si>
  <si>
    <t>Avg. Gross Profit/Hr.</t>
  </si>
  <si>
    <t>Gross Margin</t>
  </si>
  <si>
    <t>Billable Hours</t>
  </si>
  <si>
    <t>Actual Hours &gt;&gt;&gt;</t>
  </si>
  <si>
    <t>Vs. Budget</t>
  </si>
  <si>
    <t># Clients</t>
  </si>
  <si>
    <t>Avg. Hours per Client</t>
  </si>
  <si>
    <t># Caregivers</t>
  </si>
  <si>
    <t>Turnover Rate</t>
  </si>
  <si>
    <t>Caregiving Services</t>
  </si>
  <si>
    <t>Total Revenues</t>
  </si>
  <si>
    <t>Wages</t>
  </si>
  <si>
    <t>Payroll Taxes, SUTA/FUTA</t>
  </si>
  <si>
    <t>Total Direct Costs</t>
  </si>
  <si>
    <t>Gross Profit</t>
  </si>
  <si>
    <t>Notes</t>
  </si>
  <si>
    <t>Monthly</t>
  </si>
  <si>
    <t>% Increase</t>
  </si>
  <si>
    <t>Administrative Wages</t>
  </si>
  <si>
    <t>Administrative Taxes &amp; Benefits</t>
  </si>
  <si>
    <t>Total Admin Costs</t>
  </si>
  <si>
    <t>Rent</t>
  </si>
  <si>
    <t>Utilities</t>
  </si>
  <si>
    <t>Telephone &amp; Internet</t>
  </si>
  <si>
    <t>Advertising &amp; Marketing</t>
  </si>
  <si>
    <t>Software &amp; Apps</t>
  </si>
  <si>
    <t>Office Expenses</t>
  </si>
  <si>
    <t>Accounting/Bookkeeping</t>
  </si>
  <si>
    <t>Insurance</t>
  </si>
  <si>
    <t>Supplies/PPE</t>
  </si>
  <si>
    <t>Continuing Education</t>
  </si>
  <si>
    <t>Repairs &amp; Maintenance</t>
  </si>
  <si>
    <t>Bank Fees</t>
  </si>
  <si>
    <t>Total Other Indirect Costs</t>
  </si>
  <si>
    <t>Total Expenses</t>
  </si>
  <si>
    <t>Operating Profit</t>
  </si>
  <si>
    <t>Debt Service (Interest &amp; Principal)</t>
  </si>
  <si>
    <t>Taxes</t>
  </si>
  <si>
    <t>Net Income</t>
  </si>
  <si>
    <t>Average Monthly Expenses</t>
  </si>
  <si>
    <t>Break-Even Revenue</t>
  </si>
  <si>
    <t>Break-Even Hours per Month</t>
  </si>
  <si>
    <t>Break-Even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</si>
</sst>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164" fontId="0" fillId="0" borderId="0" xfId="2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17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7" fontId="0" fillId="3" borderId="0" xfId="0" applyNumberFormat="1" applyFill="1" applyAlignment="1">
      <alignment vertical="center"/>
    </xf>
    <xf numFmtId="9" fontId="0" fillId="2" borderId="0" xfId="0" applyNumberFormat="1" applyFill="1" applyAlignment="1">
      <alignment vertical="center"/>
    </xf>
    <xf numFmtId="164" fontId="0" fillId="2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7" fontId="6" fillId="0" borderId="0" xfId="0" applyNumberFormat="1" applyFont="1" applyAlignment="1">
      <alignment vertical="center"/>
    </xf>
    <xf numFmtId="43" fontId="0" fillId="2" borderId="0" xfId="0" applyNumberForma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164" fontId="3" fillId="4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4" borderId="0" xfId="0" applyNumberForma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2" applyNumberFormat="1" applyFont="1" applyAlignment="1">
      <alignment vertical="center"/>
    </xf>
    <xf numFmtId="164" fontId="10" fillId="4" borderId="0" xfId="0" applyNumberFormat="1" applyFont="1" applyFill="1" applyAlignment="1">
      <alignment vertical="center"/>
    </xf>
    <xf numFmtId="164" fontId="10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10" fontId="5" fillId="0" borderId="0" xfId="3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2" fontId="0" fillId="0" borderId="0" xfId="0" applyNumberFormat="1" applyAlignment="1">
      <alignment vertical="center"/>
    </xf>
    <xf numFmtId="164" fontId="4" fillId="2" borderId="0" xfId="2" applyNumberFormat="1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9" fontId="5" fillId="0" borderId="0" xfId="3" applyFont="1" applyFill="1" applyAlignment="1">
      <alignment vertical="center"/>
    </xf>
    <xf numFmtId="164" fontId="4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3" fillId="2" borderId="0" xfId="2" applyNumberFormat="1" applyFont="1" applyFill="1" applyAlignment="1">
      <alignment vertical="center"/>
    </xf>
    <xf numFmtId="9" fontId="3" fillId="2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164" fontId="2" fillId="2" borderId="0" xfId="2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2" applyNumberFormat="1" applyFont="1" applyFill="1" applyAlignment="1">
      <alignment vertical="center"/>
    </xf>
    <xf numFmtId="164" fontId="11" fillId="4" borderId="0" xfId="0" applyNumberFormat="1" applyFont="1" applyFill="1" applyAlignment="1">
      <alignment vertical="center"/>
    </xf>
    <xf numFmtId="10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" fontId="3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9" fontId="0" fillId="0" borderId="0" xfId="3" applyFont="1" applyAlignment="1">
      <alignment vertical="center"/>
    </xf>
  </cellXfs>
  <cellStyles count="4">
    <cellStyle name="Comma" xfId="2" builtinId="3"/>
    <cellStyle name="Normal" xfId="0" builtinId="0"/>
    <cellStyle name="Normal 2" xfId="1" xr:uid="{C51C15AF-76C9-48CB-BE61-680FF8617BC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0266-9EE5-4DFD-8329-C1F64E4163EA}">
  <dimension ref="A1:Q70"/>
  <sheetViews>
    <sheetView tabSelected="1" zoomScale="70" zoomScaleNormal="70" workbookViewId="0">
      <pane ySplit="3" topLeftCell="A4" activePane="bottomLeft" state="frozen"/>
      <selection pane="bottomLeft" activeCell="L17" sqref="L17"/>
    </sheetView>
  </sheetViews>
  <sheetFormatPr defaultColWidth="8.7109375" defaultRowHeight="14.45"/>
  <cols>
    <col min="1" max="1" width="10.7109375" style="1" customWidth="1"/>
    <col min="2" max="2" width="9.140625" style="1" bestFit="1" customWidth="1"/>
    <col min="3" max="3" width="10.42578125" style="1" bestFit="1" customWidth="1"/>
    <col min="4" max="4" width="30.28515625" style="1" bestFit="1" customWidth="1"/>
    <col min="5" max="16" width="9.5703125" style="1" bestFit="1" customWidth="1"/>
    <col min="17" max="17" width="10.85546875" style="17" bestFit="1" customWidth="1"/>
    <col min="18" max="16384" width="8.7109375" style="1"/>
  </cols>
  <sheetData>
    <row r="1" spans="1:17" ht="26.1" hidden="1">
      <c r="B1" s="24" t="s">
        <v>0</v>
      </c>
    </row>
    <row r="2" spans="1:17" ht="26.1">
      <c r="A2" s="24" t="s">
        <v>1</v>
      </c>
      <c r="B2" s="25"/>
    </row>
    <row r="3" spans="1:17" s="13" customFormat="1">
      <c r="A3" s="1"/>
      <c r="E3" s="14">
        <v>44927</v>
      </c>
      <c r="F3" s="14">
        <v>44958</v>
      </c>
      <c r="G3" s="14">
        <v>44986</v>
      </c>
      <c r="H3" s="14">
        <v>45017</v>
      </c>
      <c r="I3" s="14">
        <v>45047</v>
      </c>
      <c r="J3" s="14">
        <v>45078</v>
      </c>
      <c r="K3" s="14">
        <v>45108</v>
      </c>
      <c r="L3" s="14">
        <v>45139</v>
      </c>
      <c r="M3" s="14">
        <v>45170</v>
      </c>
      <c r="N3" s="14">
        <v>45200</v>
      </c>
      <c r="O3" s="14">
        <v>45231</v>
      </c>
      <c r="P3" s="14">
        <v>45261</v>
      </c>
      <c r="Q3" s="23" t="s">
        <v>2</v>
      </c>
    </row>
    <row r="4" spans="1:17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8"/>
    </row>
    <row r="5" spans="1:17" s="4" customFormat="1">
      <c r="D5" s="4" t="s">
        <v>3</v>
      </c>
      <c r="E5" s="26">
        <v>35</v>
      </c>
      <c r="F5" s="26">
        <f>E5</f>
        <v>35</v>
      </c>
      <c r="G5" s="26">
        <f t="shared" ref="G5:P5" si="0">F5</f>
        <v>35</v>
      </c>
      <c r="H5" s="26">
        <f t="shared" si="0"/>
        <v>35</v>
      </c>
      <c r="I5" s="26">
        <f t="shared" si="0"/>
        <v>35</v>
      </c>
      <c r="J5" s="26">
        <f t="shared" si="0"/>
        <v>35</v>
      </c>
      <c r="K5" s="26">
        <f t="shared" si="0"/>
        <v>35</v>
      </c>
      <c r="L5" s="26">
        <f t="shared" si="0"/>
        <v>35</v>
      </c>
      <c r="M5" s="26">
        <f t="shared" si="0"/>
        <v>35</v>
      </c>
      <c r="N5" s="26">
        <f t="shared" si="0"/>
        <v>35</v>
      </c>
      <c r="O5" s="26">
        <f t="shared" si="0"/>
        <v>35</v>
      </c>
      <c r="P5" s="26">
        <f t="shared" si="0"/>
        <v>35</v>
      </c>
      <c r="Q5" s="27"/>
    </row>
    <row r="6" spans="1:17"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18"/>
    </row>
    <row r="7" spans="1:17">
      <c r="D7" s="1" t="s">
        <v>4</v>
      </c>
      <c r="E7" s="15">
        <v>19</v>
      </c>
      <c r="F7" s="15">
        <f>E7</f>
        <v>19</v>
      </c>
      <c r="G7" s="15">
        <f t="shared" ref="G7:P8" si="1">F7</f>
        <v>19</v>
      </c>
      <c r="H7" s="15">
        <f t="shared" si="1"/>
        <v>19</v>
      </c>
      <c r="I7" s="15">
        <f t="shared" si="1"/>
        <v>19</v>
      </c>
      <c r="J7" s="15">
        <f t="shared" si="1"/>
        <v>19</v>
      </c>
      <c r="K7" s="15">
        <f t="shared" si="1"/>
        <v>19</v>
      </c>
      <c r="L7" s="15">
        <f t="shared" si="1"/>
        <v>19</v>
      </c>
      <c r="M7" s="15">
        <f t="shared" si="1"/>
        <v>19</v>
      </c>
      <c r="N7" s="15">
        <f t="shared" si="1"/>
        <v>19</v>
      </c>
      <c r="O7" s="15">
        <f t="shared" si="1"/>
        <v>19</v>
      </c>
      <c r="P7" s="15">
        <f t="shared" si="1"/>
        <v>19</v>
      </c>
      <c r="Q7" s="18"/>
    </row>
    <row r="8" spans="1:17">
      <c r="D8" s="1" t="s">
        <v>5</v>
      </c>
      <c r="E8" s="15">
        <v>2.5</v>
      </c>
      <c r="F8" s="15">
        <f>E8</f>
        <v>2.5</v>
      </c>
      <c r="G8" s="15">
        <f t="shared" si="1"/>
        <v>2.5</v>
      </c>
      <c r="H8" s="15">
        <f t="shared" si="1"/>
        <v>2.5</v>
      </c>
      <c r="I8" s="15">
        <f t="shared" si="1"/>
        <v>2.5</v>
      </c>
      <c r="J8" s="15">
        <f t="shared" si="1"/>
        <v>2.5</v>
      </c>
      <c r="K8" s="15">
        <f t="shared" si="1"/>
        <v>2.5</v>
      </c>
      <c r="L8" s="15">
        <f t="shared" si="1"/>
        <v>2.5</v>
      </c>
      <c r="M8" s="15">
        <f t="shared" si="1"/>
        <v>2.5</v>
      </c>
      <c r="N8" s="15">
        <f t="shared" si="1"/>
        <v>2.5</v>
      </c>
      <c r="O8" s="15">
        <f t="shared" si="1"/>
        <v>2.5</v>
      </c>
      <c r="P8" s="15">
        <f t="shared" si="1"/>
        <v>2.5</v>
      </c>
      <c r="Q8" s="18"/>
    </row>
    <row r="9" spans="1:17" s="4" customFormat="1">
      <c r="D9" s="4" t="s">
        <v>6</v>
      </c>
      <c r="E9" s="45">
        <f>SUM(E7:E8)</f>
        <v>21.5</v>
      </c>
      <c r="F9" s="45">
        <f t="shared" ref="F9:P9" si="2">SUM(F7:F8)</f>
        <v>21.5</v>
      </c>
      <c r="G9" s="45">
        <f t="shared" si="2"/>
        <v>21.5</v>
      </c>
      <c r="H9" s="45">
        <f t="shared" si="2"/>
        <v>21.5</v>
      </c>
      <c r="I9" s="45">
        <f t="shared" si="2"/>
        <v>21.5</v>
      </c>
      <c r="J9" s="45">
        <f t="shared" si="2"/>
        <v>21.5</v>
      </c>
      <c r="K9" s="45">
        <f t="shared" si="2"/>
        <v>21.5</v>
      </c>
      <c r="L9" s="45">
        <f t="shared" si="2"/>
        <v>21.5</v>
      </c>
      <c r="M9" s="45">
        <f t="shared" si="2"/>
        <v>21.5</v>
      </c>
      <c r="N9" s="45">
        <f t="shared" si="2"/>
        <v>21.5</v>
      </c>
      <c r="O9" s="45">
        <f t="shared" si="2"/>
        <v>21.5</v>
      </c>
      <c r="P9" s="45">
        <f t="shared" si="2"/>
        <v>21.5</v>
      </c>
      <c r="Q9" s="18"/>
    </row>
    <row r="10" spans="1:17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18"/>
    </row>
    <row r="11" spans="1:17" s="4" customFormat="1">
      <c r="D11" s="4" t="s">
        <v>7</v>
      </c>
      <c r="E11" s="45">
        <f>E5-E9</f>
        <v>13.5</v>
      </c>
      <c r="F11" s="45">
        <f>E11</f>
        <v>13.5</v>
      </c>
      <c r="G11" s="45">
        <f t="shared" ref="G11:P11" si="3">F11</f>
        <v>13.5</v>
      </c>
      <c r="H11" s="45">
        <f t="shared" si="3"/>
        <v>13.5</v>
      </c>
      <c r="I11" s="45">
        <f t="shared" si="3"/>
        <v>13.5</v>
      </c>
      <c r="J11" s="45">
        <f t="shared" si="3"/>
        <v>13.5</v>
      </c>
      <c r="K11" s="45">
        <f t="shared" si="3"/>
        <v>13.5</v>
      </c>
      <c r="L11" s="45">
        <f t="shared" si="3"/>
        <v>13.5</v>
      </c>
      <c r="M11" s="45">
        <f t="shared" si="3"/>
        <v>13.5</v>
      </c>
      <c r="N11" s="45">
        <f t="shared" si="3"/>
        <v>13.5</v>
      </c>
      <c r="O11" s="45">
        <f t="shared" si="3"/>
        <v>13.5</v>
      </c>
      <c r="P11" s="45">
        <f t="shared" si="3"/>
        <v>13.5</v>
      </c>
      <c r="Q11" s="27"/>
    </row>
    <row r="12" spans="1:17" s="8" customFormat="1">
      <c r="D12" s="8" t="s">
        <v>8</v>
      </c>
      <c r="E12" s="34">
        <f>E11/E5</f>
        <v>0.38571428571428573</v>
      </c>
      <c r="F12" s="34">
        <f>E12</f>
        <v>0.38571428571428573</v>
      </c>
      <c r="G12" s="34">
        <f t="shared" ref="G12:P12" si="4">F12</f>
        <v>0.38571428571428573</v>
      </c>
      <c r="H12" s="34">
        <f t="shared" si="4"/>
        <v>0.38571428571428573</v>
      </c>
      <c r="I12" s="34">
        <f t="shared" si="4"/>
        <v>0.38571428571428573</v>
      </c>
      <c r="J12" s="34">
        <f t="shared" si="4"/>
        <v>0.38571428571428573</v>
      </c>
      <c r="K12" s="34">
        <f t="shared" si="4"/>
        <v>0.38571428571428573</v>
      </c>
      <c r="L12" s="34">
        <f t="shared" si="4"/>
        <v>0.38571428571428573</v>
      </c>
      <c r="M12" s="34">
        <f t="shared" si="4"/>
        <v>0.38571428571428573</v>
      </c>
      <c r="N12" s="34">
        <f t="shared" si="4"/>
        <v>0.38571428571428573</v>
      </c>
      <c r="O12" s="34">
        <f t="shared" si="4"/>
        <v>0.38571428571428573</v>
      </c>
      <c r="P12" s="34">
        <f t="shared" si="4"/>
        <v>0.38571428571428573</v>
      </c>
      <c r="Q12" s="19"/>
    </row>
    <row r="13" spans="1:17"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8"/>
    </row>
    <row r="14" spans="1:17" s="4" customFormat="1">
      <c r="C14" s="54">
        <v>0</v>
      </c>
      <c r="D14" s="4" t="s">
        <v>9</v>
      </c>
      <c r="E14" s="43">
        <v>1500</v>
      </c>
      <c r="F14" s="43">
        <f t="shared" ref="E14:P14" si="5">E14+$C$14</f>
        <v>1500</v>
      </c>
      <c r="G14" s="43">
        <f t="shared" si="5"/>
        <v>1500</v>
      </c>
      <c r="H14" s="43">
        <f t="shared" si="5"/>
        <v>1500</v>
      </c>
      <c r="I14" s="43">
        <f t="shared" si="5"/>
        <v>1500</v>
      </c>
      <c r="J14" s="43">
        <f t="shared" si="5"/>
        <v>1500</v>
      </c>
      <c r="K14" s="43">
        <f t="shared" si="5"/>
        <v>1500</v>
      </c>
      <c r="L14" s="43">
        <f t="shared" si="5"/>
        <v>1500</v>
      </c>
      <c r="M14" s="43">
        <f t="shared" si="5"/>
        <v>1500</v>
      </c>
      <c r="N14" s="43">
        <f t="shared" si="5"/>
        <v>1500</v>
      </c>
      <c r="O14" s="43">
        <f t="shared" si="5"/>
        <v>1500</v>
      </c>
      <c r="P14" s="43">
        <f t="shared" si="5"/>
        <v>1500</v>
      </c>
      <c r="Q14" s="42">
        <f>SUM(E14:P14)</f>
        <v>18000</v>
      </c>
    </row>
    <row r="15" spans="1:17" s="7" customFormat="1">
      <c r="D15" s="7" t="s">
        <v>10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42">
        <f>SUM(E15:P15)</f>
        <v>0</v>
      </c>
    </row>
    <row r="16" spans="1:17" s="7" customFormat="1">
      <c r="D16" s="8" t="s">
        <v>11</v>
      </c>
      <c r="E16" s="39">
        <f>E15/E14</f>
        <v>0</v>
      </c>
      <c r="F16" s="39">
        <f t="shared" ref="F16:P16" si="6">F15/F14</f>
        <v>0</v>
      </c>
      <c r="G16" s="39">
        <f t="shared" si="6"/>
        <v>0</v>
      </c>
      <c r="H16" s="39">
        <f t="shared" si="6"/>
        <v>0</v>
      </c>
      <c r="I16" s="39">
        <f t="shared" si="6"/>
        <v>0</v>
      </c>
      <c r="J16" s="39">
        <f t="shared" si="6"/>
        <v>0</v>
      </c>
      <c r="K16" s="39">
        <f t="shared" si="6"/>
        <v>0</v>
      </c>
      <c r="L16" s="39">
        <f t="shared" si="6"/>
        <v>0</v>
      </c>
      <c r="M16" s="39">
        <f t="shared" si="6"/>
        <v>0</v>
      </c>
      <c r="N16" s="39">
        <f t="shared" si="6"/>
        <v>0</v>
      </c>
      <c r="O16" s="39">
        <f t="shared" si="6"/>
        <v>0</v>
      </c>
      <c r="P16" s="39">
        <f t="shared" si="6"/>
        <v>0</v>
      </c>
      <c r="Q16" s="38"/>
    </row>
    <row r="17" spans="3:17" s="7" customFormat="1"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"/>
    </row>
    <row r="18" spans="3:17" s="7" customFormat="1">
      <c r="D18" s="8" t="s">
        <v>12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3:17" s="7" customFormat="1">
      <c r="D19" s="8" t="s">
        <v>13</v>
      </c>
      <c r="E19" s="41" t="e">
        <f>E14/E18</f>
        <v>#DIV/0!</v>
      </c>
      <c r="F19" s="41" t="e">
        <f t="shared" ref="F19:P19" si="7">F14/F18</f>
        <v>#DIV/0!</v>
      </c>
      <c r="G19" s="41" t="e">
        <f t="shared" si="7"/>
        <v>#DIV/0!</v>
      </c>
      <c r="H19" s="41" t="e">
        <f t="shared" si="7"/>
        <v>#DIV/0!</v>
      </c>
      <c r="I19" s="41" t="e">
        <f t="shared" si="7"/>
        <v>#DIV/0!</v>
      </c>
      <c r="J19" s="41" t="e">
        <f t="shared" si="7"/>
        <v>#DIV/0!</v>
      </c>
      <c r="K19" s="41" t="e">
        <f t="shared" si="7"/>
        <v>#DIV/0!</v>
      </c>
      <c r="L19" s="41" t="e">
        <f t="shared" si="7"/>
        <v>#DIV/0!</v>
      </c>
      <c r="M19" s="41" t="e">
        <f t="shared" si="7"/>
        <v>#DIV/0!</v>
      </c>
      <c r="N19" s="41" t="e">
        <f t="shared" si="7"/>
        <v>#DIV/0!</v>
      </c>
      <c r="O19" s="41" t="e">
        <f t="shared" si="7"/>
        <v>#DIV/0!</v>
      </c>
      <c r="P19" s="41" t="e">
        <f t="shared" si="7"/>
        <v>#DIV/0!</v>
      </c>
      <c r="Q19" s="38"/>
    </row>
    <row r="20" spans="3:17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8"/>
    </row>
    <row r="21" spans="3:17">
      <c r="D21" s="8" t="s">
        <v>14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8"/>
    </row>
    <row r="22" spans="3:17">
      <c r="D22" s="8" t="s">
        <v>15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8"/>
    </row>
    <row r="23" spans="3:17">
      <c r="E23" s="36"/>
      <c r="F23" s="36"/>
      <c r="G23" s="36"/>
      <c r="H23" s="6"/>
      <c r="I23" s="6"/>
      <c r="J23" s="6"/>
      <c r="K23" s="6"/>
      <c r="L23" s="6"/>
      <c r="M23" s="6"/>
      <c r="N23" s="6"/>
      <c r="O23" s="6"/>
      <c r="P23" s="6"/>
      <c r="Q23" s="18"/>
    </row>
    <row r="24" spans="3:17" s="9" customFormat="1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3:17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8"/>
    </row>
    <row r="26" spans="3:17">
      <c r="C26" s="44">
        <v>0</v>
      </c>
      <c r="D26" s="1" t="s">
        <v>16</v>
      </c>
      <c r="E26" s="2">
        <f t="shared" ref="E26:P26" si="8">E5*(E14*(1+$C$26))</f>
        <v>52500</v>
      </c>
      <c r="F26" s="2">
        <f t="shared" si="8"/>
        <v>52500</v>
      </c>
      <c r="G26" s="2">
        <f t="shared" si="8"/>
        <v>52500</v>
      </c>
      <c r="H26" s="2">
        <f t="shared" si="8"/>
        <v>52500</v>
      </c>
      <c r="I26" s="2">
        <f t="shared" si="8"/>
        <v>52500</v>
      </c>
      <c r="J26" s="2">
        <f t="shared" si="8"/>
        <v>52500</v>
      </c>
      <c r="K26" s="2">
        <f t="shared" si="8"/>
        <v>52500</v>
      </c>
      <c r="L26" s="2">
        <f t="shared" si="8"/>
        <v>52500</v>
      </c>
      <c r="M26" s="2">
        <f t="shared" si="8"/>
        <v>52500</v>
      </c>
      <c r="N26" s="2">
        <f t="shared" si="8"/>
        <v>52500</v>
      </c>
      <c r="O26" s="2">
        <f t="shared" si="8"/>
        <v>52500</v>
      </c>
      <c r="P26" s="2">
        <f t="shared" si="8"/>
        <v>52500</v>
      </c>
      <c r="Q26" s="22">
        <f>SUM(E26:P26)</f>
        <v>630000</v>
      </c>
    </row>
    <row r="27" spans="3:17" s="28" customFormat="1" ht="18.600000000000001">
      <c r="D27" s="29" t="s">
        <v>17</v>
      </c>
      <c r="E27" s="30">
        <f t="shared" ref="E27:P27" si="9">E26</f>
        <v>52500</v>
      </c>
      <c r="F27" s="30">
        <f t="shared" si="9"/>
        <v>52500</v>
      </c>
      <c r="G27" s="30">
        <f t="shared" si="9"/>
        <v>52500</v>
      </c>
      <c r="H27" s="30">
        <f t="shared" si="9"/>
        <v>52500</v>
      </c>
      <c r="I27" s="30">
        <f t="shared" si="9"/>
        <v>52500</v>
      </c>
      <c r="J27" s="30">
        <f t="shared" si="9"/>
        <v>52500</v>
      </c>
      <c r="K27" s="30">
        <f t="shared" si="9"/>
        <v>52500</v>
      </c>
      <c r="L27" s="30">
        <f t="shared" si="9"/>
        <v>52500</v>
      </c>
      <c r="M27" s="30">
        <f t="shared" si="9"/>
        <v>52500</v>
      </c>
      <c r="N27" s="30">
        <f t="shared" si="9"/>
        <v>52500</v>
      </c>
      <c r="O27" s="30">
        <f t="shared" si="9"/>
        <v>52500</v>
      </c>
      <c r="P27" s="30">
        <f t="shared" si="9"/>
        <v>52500</v>
      </c>
      <c r="Q27" s="31">
        <f>SUM(E27:P27)</f>
        <v>630000</v>
      </c>
    </row>
    <row r="29" spans="3:17">
      <c r="D29" s="1" t="s">
        <v>18</v>
      </c>
      <c r="E29" s="2">
        <f>E7*E14</f>
        <v>28500</v>
      </c>
      <c r="F29" s="2">
        <f t="shared" ref="F29:P29" si="10">F7*F14</f>
        <v>28500</v>
      </c>
      <c r="G29" s="2">
        <f t="shared" si="10"/>
        <v>28500</v>
      </c>
      <c r="H29" s="2">
        <f t="shared" si="10"/>
        <v>28500</v>
      </c>
      <c r="I29" s="2">
        <f t="shared" si="10"/>
        <v>28500</v>
      </c>
      <c r="J29" s="2">
        <f t="shared" si="10"/>
        <v>28500</v>
      </c>
      <c r="K29" s="2">
        <f t="shared" si="10"/>
        <v>28500</v>
      </c>
      <c r="L29" s="2">
        <f t="shared" si="10"/>
        <v>28500</v>
      </c>
      <c r="M29" s="2">
        <f t="shared" si="10"/>
        <v>28500</v>
      </c>
      <c r="N29" s="2">
        <f t="shared" si="10"/>
        <v>28500</v>
      </c>
      <c r="O29" s="2">
        <f t="shared" si="10"/>
        <v>28500</v>
      </c>
      <c r="P29" s="2">
        <f t="shared" si="10"/>
        <v>28500</v>
      </c>
      <c r="Q29" s="22">
        <f>SUM(E29:P29)</f>
        <v>342000</v>
      </c>
    </row>
    <row r="30" spans="3:17">
      <c r="D30" s="1" t="s">
        <v>19</v>
      </c>
      <c r="E30" s="2">
        <f t="shared" ref="E30:P30" si="11">E8*E14</f>
        <v>3750</v>
      </c>
      <c r="F30" s="2">
        <f t="shared" si="11"/>
        <v>3750</v>
      </c>
      <c r="G30" s="2">
        <f t="shared" si="11"/>
        <v>3750</v>
      </c>
      <c r="H30" s="2">
        <f t="shared" si="11"/>
        <v>3750</v>
      </c>
      <c r="I30" s="2">
        <f t="shared" si="11"/>
        <v>3750</v>
      </c>
      <c r="J30" s="2">
        <f t="shared" si="11"/>
        <v>3750</v>
      </c>
      <c r="K30" s="2">
        <f t="shared" si="11"/>
        <v>3750</v>
      </c>
      <c r="L30" s="2">
        <f t="shared" si="11"/>
        <v>3750</v>
      </c>
      <c r="M30" s="2">
        <f t="shared" si="11"/>
        <v>3750</v>
      </c>
      <c r="N30" s="2">
        <f t="shared" si="11"/>
        <v>3750</v>
      </c>
      <c r="O30" s="2">
        <f t="shared" si="11"/>
        <v>3750</v>
      </c>
      <c r="P30" s="2">
        <f t="shared" si="11"/>
        <v>3750</v>
      </c>
      <c r="Q30" s="22">
        <f>SUM(E30:P30)</f>
        <v>45000</v>
      </c>
    </row>
    <row r="31" spans="3:17">
      <c r="D31" s="4" t="s">
        <v>20</v>
      </c>
      <c r="E31" s="5">
        <f t="shared" ref="E31:P31" si="12">SUM(E29:E30)</f>
        <v>32250</v>
      </c>
      <c r="F31" s="5">
        <f t="shared" si="12"/>
        <v>32250</v>
      </c>
      <c r="G31" s="5">
        <f t="shared" si="12"/>
        <v>32250</v>
      </c>
      <c r="H31" s="5">
        <f t="shared" si="12"/>
        <v>32250</v>
      </c>
      <c r="I31" s="5">
        <f t="shared" si="12"/>
        <v>32250</v>
      </c>
      <c r="J31" s="5">
        <f t="shared" si="12"/>
        <v>32250</v>
      </c>
      <c r="K31" s="5">
        <f t="shared" si="12"/>
        <v>32250</v>
      </c>
      <c r="L31" s="5">
        <f t="shared" si="12"/>
        <v>32250</v>
      </c>
      <c r="M31" s="5">
        <f t="shared" si="12"/>
        <v>32250</v>
      </c>
      <c r="N31" s="5">
        <f t="shared" si="12"/>
        <v>32250</v>
      </c>
      <c r="O31" s="5">
        <f t="shared" si="12"/>
        <v>32250</v>
      </c>
      <c r="P31" s="5">
        <f t="shared" si="12"/>
        <v>32250</v>
      </c>
      <c r="Q31" s="20">
        <f>SUM(E31:P31)</f>
        <v>387000</v>
      </c>
    </row>
    <row r="33" spans="1:17" s="28" customFormat="1" ht="18.600000000000001">
      <c r="D33" s="29" t="s">
        <v>21</v>
      </c>
      <c r="E33" s="32">
        <f t="shared" ref="E33:P33" si="13">E27-E31</f>
        <v>20250</v>
      </c>
      <c r="F33" s="32">
        <f t="shared" si="13"/>
        <v>20250</v>
      </c>
      <c r="G33" s="32">
        <f t="shared" si="13"/>
        <v>20250</v>
      </c>
      <c r="H33" s="32">
        <f t="shared" si="13"/>
        <v>20250</v>
      </c>
      <c r="I33" s="32">
        <f t="shared" si="13"/>
        <v>20250</v>
      </c>
      <c r="J33" s="32">
        <f t="shared" si="13"/>
        <v>20250</v>
      </c>
      <c r="K33" s="32">
        <f t="shared" si="13"/>
        <v>20250</v>
      </c>
      <c r="L33" s="32">
        <f t="shared" si="13"/>
        <v>20250</v>
      </c>
      <c r="M33" s="32">
        <f t="shared" si="13"/>
        <v>20250</v>
      </c>
      <c r="N33" s="32">
        <f t="shared" si="13"/>
        <v>20250</v>
      </c>
      <c r="O33" s="32">
        <f t="shared" si="13"/>
        <v>20250</v>
      </c>
      <c r="P33" s="32">
        <f t="shared" si="13"/>
        <v>20250</v>
      </c>
      <c r="Q33" s="31">
        <f>SUM(E33:P33)</f>
        <v>243000</v>
      </c>
    </row>
    <row r="34" spans="1:17">
      <c r="A34" s="8" t="s">
        <v>22</v>
      </c>
      <c r="B34" s="8" t="s">
        <v>23</v>
      </c>
      <c r="C34" s="8" t="s">
        <v>24</v>
      </c>
    </row>
    <row r="35" spans="1:17">
      <c r="B35" s="12">
        <v>10000</v>
      </c>
      <c r="C35" s="11">
        <v>0</v>
      </c>
      <c r="D35" s="1" t="s">
        <v>25</v>
      </c>
      <c r="E35" s="3">
        <f>$B35*(1+$C35)</f>
        <v>10000</v>
      </c>
      <c r="F35" s="3">
        <f t="shared" ref="F35:P36" si="14">$B35*(1+$C35)</f>
        <v>10000</v>
      </c>
      <c r="G35" s="3">
        <f t="shared" si="14"/>
        <v>10000</v>
      </c>
      <c r="H35" s="3">
        <f t="shared" si="14"/>
        <v>10000</v>
      </c>
      <c r="I35" s="3">
        <f t="shared" si="14"/>
        <v>10000</v>
      </c>
      <c r="J35" s="3">
        <f t="shared" si="14"/>
        <v>10000</v>
      </c>
      <c r="K35" s="3">
        <f t="shared" si="14"/>
        <v>10000</v>
      </c>
      <c r="L35" s="3">
        <f t="shared" si="14"/>
        <v>10000</v>
      </c>
      <c r="M35" s="3">
        <f t="shared" si="14"/>
        <v>10000</v>
      </c>
      <c r="N35" s="3">
        <f t="shared" si="14"/>
        <v>10000</v>
      </c>
      <c r="O35" s="3">
        <f t="shared" si="14"/>
        <v>10000</v>
      </c>
      <c r="P35" s="3">
        <f t="shared" si="14"/>
        <v>10000</v>
      </c>
      <c r="Q35" s="22">
        <f>SUM(E35:P35)</f>
        <v>120000</v>
      </c>
    </row>
    <row r="36" spans="1:17">
      <c r="B36" s="12">
        <v>1000</v>
      </c>
      <c r="C36" s="11">
        <v>0</v>
      </c>
      <c r="D36" s="1" t="s">
        <v>26</v>
      </c>
      <c r="E36" s="3">
        <f>$B36*(1+$C36)</f>
        <v>1000</v>
      </c>
      <c r="F36" s="3">
        <f t="shared" si="14"/>
        <v>1000</v>
      </c>
      <c r="G36" s="3">
        <f t="shared" si="14"/>
        <v>1000</v>
      </c>
      <c r="H36" s="3">
        <f t="shared" si="14"/>
        <v>1000</v>
      </c>
      <c r="I36" s="3">
        <f t="shared" si="14"/>
        <v>1000</v>
      </c>
      <c r="J36" s="3">
        <f t="shared" si="14"/>
        <v>1000</v>
      </c>
      <c r="K36" s="3">
        <f t="shared" si="14"/>
        <v>1000</v>
      </c>
      <c r="L36" s="3">
        <f t="shared" si="14"/>
        <v>1000</v>
      </c>
      <c r="M36" s="3">
        <f t="shared" si="14"/>
        <v>1000</v>
      </c>
      <c r="N36" s="3">
        <f t="shared" si="14"/>
        <v>1000</v>
      </c>
      <c r="O36" s="3">
        <f t="shared" si="14"/>
        <v>1000</v>
      </c>
      <c r="P36" s="3">
        <f t="shared" si="14"/>
        <v>1000</v>
      </c>
      <c r="Q36" s="22">
        <f>SUM(E36:P36)</f>
        <v>12000</v>
      </c>
    </row>
    <row r="37" spans="1:17">
      <c r="B37" s="21">
        <f>SUM(B35:B36)</f>
        <v>11000</v>
      </c>
      <c r="C37" s="21"/>
      <c r="D37" s="7" t="s">
        <v>27</v>
      </c>
      <c r="E37" s="16">
        <f t="shared" ref="E37:P37" si="15">SUM(E35:E36)</f>
        <v>11000</v>
      </c>
      <c r="F37" s="16">
        <f t="shared" si="15"/>
        <v>11000</v>
      </c>
      <c r="G37" s="16">
        <f t="shared" si="15"/>
        <v>11000</v>
      </c>
      <c r="H37" s="16">
        <f t="shared" si="15"/>
        <v>11000</v>
      </c>
      <c r="I37" s="16">
        <f t="shared" si="15"/>
        <v>11000</v>
      </c>
      <c r="J37" s="16">
        <f t="shared" si="15"/>
        <v>11000</v>
      </c>
      <c r="K37" s="16">
        <f t="shared" si="15"/>
        <v>11000</v>
      </c>
      <c r="L37" s="16">
        <f t="shared" si="15"/>
        <v>11000</v>
      </c>
      <c r="M37" s="16">
        <f t="shared" si="15"/>
        <v>11000</v>
      </c>
      <c r="N37" s="16">
        <f t="shared" si="15"/>
        <v>11000</v>
      </c>
      <c r="O37" s="16">
        <f t="shared" si="15"/>
        <v>11000</v>
      </c>
      <c r="P37" s="16">
        <f t="shared" si="15"/>
        <v>11000</v>
      </c>
      <c r="Q37" s="22">
        <f>SUM(E37:P37)</f>
        <v>132000</v>
      </c>
    </row>
    <row r="39" spans="1:17">
      <c r="B39" s="12">
        <v>1250</v>
      </c>
      <c r="C39" s="11">
        <v>0</v>
      </c>
      <c r="D39" s="1" t="s">
        <v>28</v>
      </c>
      <c r="E39" s="3">
        <f t="shared" ref="E39:P50" si="16">$B39*(1+$C39)</f>
        <v>1250</v>
      </c>
      <c r="F39" s="3">
        <f t="shared" si="16"/>
        <v>1250</v>
      </c>
      <c r="G39" s="3">
        <f t="shared" si="16"/>
        <v>1250</v>
      </c>
      <c r="H39" s="3">
        <f t="shared" si="16"/>
        <v>1250</v>
      </c>
      <c r="I39" s="3">
        <f>$B39*(1+$C39)</f>
        <v>1250</v>
      </c>
      <c r="J39" s="3">
        <f t="shared" si="16"/>
        <v>1250</v>
      </c>
      <c r="K39" s="3">
        <f t="shared" si="16"/>
        <v>1250</v>
      </c>
      <c r="L39" s="3">
        <f t="shared" si="16"/>
        <v>1250</v>
      </c>
      <c r="M39" s="3">
        <f t="shared" si="16"/>
        <v>1250</v>
      </c>
      <c r="N39" s="3">
        <f t="shared" si="16"/>
        <v>1250</v>
      </c>
      <c r="O39" s="3">
        <f t="shared" si="16"/>
        <v>1250</v>
      </c>
      <c r="P39" s="3">
        <f t="shared" si="16"/>
        <v>1250</v>
      </c>
      <c r="Q39" s="22">
        <f t="shared" ref="Q39:Q46" si="17">SUM(E39:P39)</f>
        <v>15000</v>
      </c>
    </row>
    <row r="40" spans="1:17">
      <c r="B40" s="12">
        <v>500</v>
      </c>
      <c r="C40" s="11">
        <v>0</v>
      </c>
      <c r="D40" s="1" t="s">
        <v>29</v>
      </c>
      <c r="E40" s="3">
        <f t="shared" si="16"/>
        <v>500</v>
      </c>
      <c r="F40" s="3">
        <f t="shared" si="16"/>
        <v>500</v>
      </c>
      <c r="G40" s="3">
        <f t="shared" si="16"/>
        <v>500</v>
      </c>
      <c r="H40" s="3">
        <f t="shared" si="16"/>
        <v>500</v>
      </c>
      <c r="I40" s="3">
        <f>$B40*(1+$C40)</f>
        <v>500</v>
      </c>
      <c r="J40" s="3">
        <f t="shared" si="16"/>
        <v>500</v>
      </c>
      <c r="K40" s="3">
        <f t="shared" si="16"/>
        <v>500</v>
      </c>
      <c r="L40" s="3">
        <f t="shared" si="16"/>
        <v>500</v>
      </c>
      <c r="M40" s="3">
        <f t="shared" si="16"/>
        <v>500</v>
      </c>
      <c r="N40" s="3">
        <f t="shared" si="16"/>
        <v>500</v>
      </c>
      <c r="O40" s="3">
        <f t="shared" si="16"/>
        <v>500</v>
      </c>
      <c r="P40" s="3">
        <f t="shared" si="16"/>
        <v>500</v>
      </c>
      <c r="Q40" s="22">
        <f t="shared" ref="Q40" si="18">SUM(E40:P40)</f>
        <v>6000</v>
      </c>
    </row>
    <row r="41" spans="1:17">
      <c r="B41" s="46">
        <v>250</v>
      </c>
      <c r="C41" s="11">
        <v>0</v>
      </c>
      <c r="D41" s="1" t="s">
        <v>30</v>
      </c>
      <c r="E41" s="3">
        <f t="shared" si="16"/>
        <v>250</v>
      </c>
      <c r="F41" s="3">
        <f t="shared" si="16"/>
        <v>250</v>
      </c>
      <c r="G41" s="3">
        <f t="shared" si="16"/>
        <v>250</v>
      </c>
      <c r="H41" s="3">
        <f t="shared" si="16"/>
        <v>250</v>
      </c>
      <c r="I41" s="3">
        <f t="shared" si="16"/>
        <v>250</v>
      </c>
      <c r="J41" s="3">
        <f t="shared" si="16"/>
        <v>250</v>
      </c>
      <c r="K41" s="3">
        <f t="shared" si="16"/>
        <v>250</v>
      </c>
      <c r="L41" s="3">
        <f t="shared" si="16"/>
        <v>250</v>
      </c>
      <c r="M41" s="3">
        <f t="shared" si="16"/>
        <v>250</v>
      </c>
      <c r="N41" s="3">
        <f t="shared" si="16"/>
        <v>250</v>
      </c>
      <c r="O41" s="3">
        <f t="shared" si="16"/>
        <v>250</v>
      </c>
      <c r="P41" s="3">
        <f t="shared" si="16"/>
        <v>250</v>
      </c>
      <c r="Q41" s="22">
        <f t="shared" ref="Q41" si="19">SUM(E41:P41)</f>
        <v>3000</v>
      </c>
    </row>
    <row r="42" spans="1:17">
      <c r="A42" s="35"/>
      <c r="B42" s="12">
        <v>600</v>
      </c>
      <c r="C42" s="11">
        <v>0</v>
      </c>
      <c r="D42" s="1" t="s">
        <v>31</v>
      </c>
      <c r="E42" s="3">
        <f t="shared" ref="E42:P42" si="20">$B42*(1+$C42)</f>
        <v>600</v>
      </c>
      <c r="F42" s="3">
        <f t="shared" si="20"/>
        <v>600</v>
      </c>
      <c r="G42" s="3">
        <f t="shared" si="20"/>
        <v>600</v>
      </c>
      <c r="H42" s="3">
        <f t="shared" si="20"/>
        <v>600</v>
      </c>
      <c r="I42" s="3">
        <f t="shared" si="20"/>
        <v>600</v>
      </c>
      <c r="J42" s="3">
        <f t="shared" si="20"/>
        <v>600</v>
      </c>
      <c r="K42" s="3">
        <f t="shared" si="20"/>
        <v>600</v>
      </c>
      <c r="L42" s="3">
        <f t="shared" si="20"/>
        <v>600</v>
      </c>
      <c r="M42" s="3">
        <f t="shared" si="20"/>
        <v>600</v>
      </c>
      <c r="N42" s="3">
        <f t="shared" si="20"/>
        <v>600</v>
      </c>
      <c r="O42" s="3">
        <f t="shared" si="20"/>
        <v>600</v>
      </c>
      <c r="P42" s="3">
        <f t="shared" si="20"/>
        <v>600</v>
      </c>
      <c r="Q42" s="22">
        <f>SUM(E42:P42)</f>
        <v>7200</v>
      </c>
    </row>
    <row r="43" spans="1:17">
      <c r="B43" s="12">
        <v>500</v>
      </c>
      <c r="C43" s="11">
        <v>0</v>
      </c>
      <c r="D43" s="1" t="s">
        <v>32</v>
      </c>
      <c r="E43" s="3">
        <f t="shared" si="16"/>
        <v>500</v>
      </c>
      <c r="F43" s="3">
        <f t="shared" si="16"/>
        <v>500</v>
      </c>
      <c r="G43" s="3">
        <f t="shared" si="16"/>
        <v>500</v>
      </c>
      <c r="H43" s="3">
        <f t="shared" si="16"/>
        <v>500</v>
      </c>
      <c r="I43" s="3">
        <f t="shared" si="16"/>
        <v>500</v>
      </c>
      <c r="J43" s="3">
        <f t="shared" si="16"/>
        <v>500</v>
      </c>
      <c r="K43" s="3">
        <f t="shared" si="16"/>
        <v>500</v>
      </c>
      <c r="L43" s="3">
        <f t="shared" si="16"/>
        <v>500</v>
      </c>
      <c r="M43" s="3">
        <f t="shared" si="16"/>
        <v>500</v>
      </c>
      <c r="N43" s="3">
        <f t="shared" si="16"/>
        <v>500</v>
      </c>
      <c r="O43" s="3">
        <f t="shared" si="16"/>
        <v>500</v>
      </c>
      <c r="P43" s="3">
        <f t="shared" si="16"/>
        <v>500</v>
      </c>
      <c r="Q43" s="22">
        <f t="shared" ref="Q43" si="21">SUM(E43:P43)</f>
        <v>6000</v>
      </c>
    </row>
    <row r="44" spans="1:17">
      <c r="B44" s="12">
        <v>100</v>
      </c>
      <c r="C44" s="11">
        <v>0</v>
      </c>
      <c r="D44" s="1" t="s">
        <v>33</v>
      </c>
      <c r="E44" s="3">
        <f t="shared" si="16"/>
        <v>100</v>
      </c>
      <c r="F44" s="3">
        <f t="shared" si="16"/>
        <v>100</v>
      </c>
      <c r="G44" s="3">
        <f t="shared" si="16"/>
        <v>100</v>
      </c>
      <c r="H44" s="3">
        <f t="shared" si="16"/>
        <v>100</v>
      </c>
      <c r="I44" s="3">
        <f t="shared" si="16"/>
        <v>100</v>
      </c>
      <c r="J44" s="3">
        <f t="shared" si="16"/>
        <v>100</v>
      </c>
      <c r="K44" s="3">
        <f t="shared" si="16"/>
        <v>100</v>
      </c>
      <c r="L44" s="3">
        <f t="shared" si="16"/>
        <v>100</v>
      </c>
      <c r="M44" s="3">
        <f t="shared" si="16"/>
        <v>100</v>
      </c>
      <c r="N44" s="3">
        <f t="shared" si="16"/>
        <v>100</v>
      </c>
      <c r="O44" s="3">
        <f t="shared" si="16"/>
        <v>100</v>
      </c>
      <c r="P44" s="3">
        <f t="shared" si="16"/>
        <v>100</v>
      </c>
      <c r="Q44" s="22">
        <f t="shared" ref="Q44" si="22">SUM(E44:P44)</f>
        <v>1200</v>
      </c>
    </row>
    <row r="45" spans="1:17">
      <c r="B45" s="12">
        <v>750</v>
      </c>
      <c r="C45" s="11">
        <v>0</v>
      </c>
      <c r="D45" s="1" t="s">
        <v>34</v>
      </c>
      <c r="E45" s="3">
        <f t="shared" ref="E45:P45" si="23">$B45*(1+$C45)</f>
        <v>750</v>
      </c>
      <c r="F45" s="3">
        <f t="shared" si="23"/>
        <v>750</v>
      </c>
      <c r="G45" s="3">
        <f t="shared" si="23"/>
        <v>750</v>
      </c>
      <c r="H45" s="3">
        <f t="shared" si="23"/>
        <v>750</v>
      </c>
      <c r="I45" s="3">
        <f t="shared" si="23"/>
        <v>750</v>
      </c>
      <c r="J45" s="3">
        <f t="shared" si="23"/>
        <v>750</v>
      </c>
      <c r="K45" s="3">
        <f t="shared" si="23"/>
        <v>750</v>
      </c>
      <c r="L45" s="3">
        <f t="shared" si="23"/>
        <v>750</v>
      </c>
      <c r="M45" s="3">
        <f t="shared" si="23"/>
        <v>750</v>
      </c>
      <c r="N45" s="3">
        <f t="shared" si="23"/>
        <v>750</v>
      </c>
      <c r="O45" s="3">
        <f t="shared" si="23"/>
        <v>750</v>
      </c>
      <c r="P45" s="3">
        <f t="shared" si="23"/>
        <v>750</v>
      </c>
      <c r="Q45" s="22">
        <f>SUM(E45:P45)</f>
        <v>9000</v>
      </c>
    </row>
    <row r="46" spans="1:17">
      <c r="A46" s="35"/>
      <c r="B46" s="12">
        <v>450</v>
      </c>
      <c r="C46" s="11">
        <v>0</v>
      </c>
      <c r="D46" s="1" t="s">
        <v>35</v>
      </c>
      <c r="E46" s="47">
        <f t="shared" si="16"/>
        <v>450</v>
      </c>
      <c r="F46" s="47">
        <f t="shared" si="16"/>
        <v>450</v>
      </c>
      <c r="G46" s="47">
        <f t="shared" si="16"/>
        <v>450</v>
      </c>
      <c r="H46" s="47">
        <f t="shared" si="16"/>
        <v>450</v>
      </c>
      <c r="I46" s="47">
        <f t="shared" si="16"/>
        <v>450</v>
      </c>
      <c r="J46" s="47">
        <f t="shared" si="16"/>
        <v>450</v>
      </c>
      <c r="K46" s="47">
        <f t="shared" si="16"/>
        <v>450</v>
      </c>
      <c r="L46" s="47">
        <f t="shared" si="16"/>
        <v>450</v>
      </c>
      <c r="M46" s="47">
        <f t="shared" si="16"/>
        <v>450</v>
      </c>
      <c r="N46" s="47">
        <f t="shared" si="16"/>
        <v>450</v>
      </c>
      <c r="O46" s="47">
        <f t="shared" si="16"/>
        <v>450</v>
      </c>
      <c r="P46" s="47">
        <f t="shared" si="16"/>
        <v>450</v>
      </c>
      <c r="Q46" s="22">
        <f t="shared" si="17"/>
        <v>5400</v>
      </c>
    </row>
    <row r="47" spans="1:17">
      <c r="B47" s="12">
        <v>200</v>
      </c>
      <c r="C47" s="11">
        <v>0</v>
      </c>
      <c r="D47" s="1" t="s">
        <v>36</v>
      </c>
      <c r="E47" s="3">
        <f t="shared" si="16"/>
        <v>200</v>
      </c>
      <c r="F47" s="3">
        <f t="shared" si="16"/>
        <v>200</v>
      </c>
      <c r="G47" s="3">
        <f t="shared" si="16"/>
        <v>200</v>
      </c>
      <c r="H47" s="3">
        <f t="shared" si="16"/>
        <v>200</v>
      </c>
      <c r="I47" s="3">
        <f t="shared" si="16"/>
        <v>200</v>
      </c>
      <c r="J47" s="3">
        <f t="shared" si="16"/>
        <v>200</v>
      </c>
      <c r="K47" s="3">
        <f t="shared" si="16"/>
        <v>200</v>
      </c>
      <c r="L47" s="3">
        <f t="shared" si="16"/>
        <v>200</v>
      </c>
      <c r="M47" s="3">
        <f t="shared" si="16"/>
        <v>200</v>
      </c>
      <c r="N47" s="3">
        <f t="shared" si="16"/>
        <v>200</v>
      </c>
      <c r="O47" s="3">
        <f t="shared" si="16"/>
        <v>200</v>
      </c>
      <c r="P47" s="3">
        <f t="shared" si="16"/>
        <v>200</v>
      </c>
      <c r="Q47" s="22">
        <f t="shared" ref="Q47:Q50" si="24">SUM(E47:P47)</f>
        <v>2400</v>
      </c>
    </row>
    <row r="48" spans="1:17">
      <c r="B48" s="12">
        <v>200</v>
      </c>
      <c r="C48" s="11">
        <v>0</v>
      </c>
      <c r="D48" s="1" t="s">
        <v>37</v>
      </c>
      <c r="E48" s="3">
        <f t="shared" si="16"/>
        <v>200</v>
      </c>
      <c r="F48" s="3">
        <f t="shared" si="16"/>
        <v>200</v>
      </c>
      <c r="G48" s="3">
        <f t="shared" si="16"/>
        <v>200</v>
      </c>
      <c r="H48" s="3">
        <f t="shared" si="16"/>
        <v>200</v>
      </c>
      <c r="I48" s="3">
        <f t="shared" si="16"/>
        <v>200</v>
      </c>
      <c r="J48" s="3">
        <f t="shared" si="16"/>
        <v>200</v>
      </c>
      <c r="K48" s="3">
        <f t="shared" si="16"/>
        <v>200</v>
      </c>
      <c r="L48" s="3">
        <f t="shared" si="16"/>
        <v>200</v>
      </c>
      <c r="M48" s="3">
        <f t="shared" si="16"/>
        <v>200</v>
      </c>
      <c r="N48" s="3">
        <f t="shared" si="16"/>
        <v>200</v>
      </c>
      <c r="O48" s="3">
        <f t="shared" si="16"/>
        <v>200</v>
      </c>
      <c r="P48" s="3">
        <f t="shared" si="16"/>
        <v>200</v>
      </c>
      <c r="Q48" s="22">
        <f t="shared" si="24"/>
        <v>2400</v>
      </c>
    </row>
    <row r="49" spans="2:17">
      <c r="B49" s="12">
        <v>100</v>
      </c>
      <c r="C49" s="11">
        <v>0</v>
      </c>
      <c r="D49" s="1" t="s">
        <v>38</v>
      </c>
      <c r="E49" s="3">
        <f t="shared" si="16"/>
        <v>100</v>
      </c>
      <c r="F49" s="3">
        <f t="shared" si="16"/>
        <v>100</v>
      </c>
      <c r="G49" s="3">
        <f t="shared" si="16"/>
        <v>100</v>
      </c>
      <c r="H49" s="3">
        <f t="shared" si="16"/>
        <v>100</v>
      </c>
      <c r="I49" s="3">
        <f t="shared" si="16"/>
        <v>100</v>
      </c>
      <c r="J49" s="3">
        <f t="shared" si="16"/>
        <v>100</v>
      </c>
      <c r="K49" s="3">
        <f t="shared" si="16"/>
        <v>100</v>
      </c>
      <c r="L49" s="3">
        <f t="shared" si="16"/>
        <v>100</v>
      </c>
      <c r="M49" s="3">
        <f t="shared" si="16"/>
        <v>100</v>
      </c>
      <c r="N49" s="3">
        <f t="shared" si="16"/>
        <v>100</v>
      </c>
      <c r="O49" s="3">
        <f t="shared" si="16"/>
        <v>100</v>
      </c>
      <c r="P49" s="3">
        <f t="shared" si="16"/>
        <v>100</v>
      </c>
      <c r="Q49" s="22">
        <f t="shared" si="24"/>
        <v>1200</v>
      </c>
    </row>
    <row r="50" spans="2:17">
      <c r="B50" s="12">
        <v>50</v>
      </c>
      <c r="C50" s="11">
        <v>0</v>
      </c>
      <c r="D50" s="1" t="s">
        <v>39</v>
      </c>
      <c r="E50" s="3">
        <f t="shared" si="16"/>
        <v>50</v>
      </c>
      <c r="F50" s="3">
        <f t="shared" si="16"/>
        <v>50</v>
      </c>
      <c r="G50" s="3">
        <f t="shared" si="16"/>
        <v>50</v>
      </c>
      <c r="H50" s="3">
        <f t="shared" si="16"/>
        <v>50</v>
      </c>
      <c r="I50" s="3">
        <f t="shared" si="16"/>
        <v>50</v>
      </c>
      <c r="J50" s="3">
        <f t="shared" si="16"/>
        <v>50</v>
      </c>
      <c r="K50" s="3">
        <f t="shared" si="16"/>
        <v>50</v>
      </c>
      <c r="L50" s="3">
        <f t="shared" si="16"/>
        <v>50</v>
      </c>
      <c r="M50" s="3">
        <f t="shared" si="16"/>
        <v>50</v>
      </c>
      <c r="N50" s="3">
        <f t="shared" si="16"/>
        <v>50</v>
      </c>
      <c r="O50" s="3">
        <f t="shared" si="16"/>
        <v>50</v>
      </c>
      <c r="P50" s="3">
        <f t="shared" si="16"/>
        <v>50</v>
      </c>
      <c r="Q50" s="22">
        <f t="shared" si="24"/>
        <v>600</v>
      </c>
    </row>
    <row r="51" spans="2:17">
      <c r="B51" s="21">
        <f>SUM(B39:B50)</f>
        <v>4950</v>
      </c>
      <c r="C51" s="21"/>
      <c r="D51" s="7" t="s">
        <v>40</v>
      </c>
      <c r="E51" s="16">
        <f>SUM(E39:E50)</f>
        <v>4950</v>
      </c>
      <c r="F51" s="16">
        <f>SUM(F39:F50)</f>
        <v>4950</v>
      </c>
      <c r="G51" s="16">
        <f>SUM(G39:G50)</f>
        <v>4950</v>
      </c>
      <c r="H51" s="16">
        <f>SUM(H39:H50)</f>
        <v>4950</v>
      </c>
      <c r="I51" s="16">
        <f>SUM(I39:I50)</f>
        <v>4950</v>
      </c>
      <c r="J51" s="16">
        <f>SUM(J39:J50)</f>
        <v>4950</v>
      </c>
      <c r="K51" s="16">
        <f>SUM(K39:K50)</f>
        <v>4950</v>
      </c>
      <c r="L51" s="16">
        <f>SUM(L39:L50)</f>
        <v>4950</v>
      </c>
      <c r="M51" s="16">
        <f>SUM(M39:M50)</f>
        <v>4950</v>
      </c>
      <c r="N51" s="16">
        <f>SUM(N39:N50)</f>
        <v>4950</v>
      </c>
      <c r="O51" s="16">
        <f>SUM(O39:O50)</f>
        <v>4950</v>
      </c>
      <c r="P51" s="16">
        <f>SUM(P39:P50)</f>
        <v>4950</v>
      </c>
      <c r="Q51" s="20">
        <f>SUM(Q39:Q50)</f>
        <v>59400</v>
      </c>
    </row>
    <row r="52" spans="2:17">
      <c r="D52" s="4"/>
    </row>
    <row r="53" spans="2:17" s="28" customFormat="1" ht="18.600000000000001">
      <c r="D53" s="29" t="s">
        <v>41</v>
      </c>
      <c r="E53" s="32">
        <f>E51+E37</f>
        <v>15950</v>
      </c>
      <c r="F53" s="32">
        <f>F51+F37</f>
        <v>15950</v>
      </c>
      <c r="G53" s="32">
        <f>G51+G37</f>
        <v>15950</v>
      </c>
      <c r="H53" s="32">
        <f>H51+H37</f>
        <v>15950</v>
      </c>
      <c r="I53" s="32">
        <f>I51+I37</f>
        <v>15950</v>
      </c>
      <c r="J53" s="32">
        <f>J51+J37</f>
        <v>15950</v>
      </c>
      <c r="K53" s="32">
        <f>K51+K37</f>
        <v>15950</v>
      </c>
      <c r="L53" s="32">
        <f>L51+L37</f>
        <v>15950</v>
      </c>
      <c r="M53" s="32">
        <f>M51+M37</f>
        <v>15950</v>
      </c>
      <c r="N53" s="32">
        <f>N51+N37</f>
        <v>15950</v>
      </c>
      <c r="O53" s="32">
        <f>O51+O37</f>
        <v>15950</v>
      </c>
      <c r="P53" s="32">
        <f>P51+P37</f>
        <v>15950</v>
      </c>
      <c r="Q53" s="31">
        <f>SUM(E53:P53)</f>
        <v>191400</v>
      </c>
    </row>
    <row r="55" spans="2:17" s="28" customFormat="1" ht="18.600000000000001">
      <c r="D55" s="29" t="s">
        <v>42</v>
      </c>
      <c r="E55" s="32">
        <f>E33-E53</f>
        <v>4300</v>
      </c>
      <c r="F55" s="32">
        <f>F33-F53</f>
        <v>4300</v>
      </c>
      <c r="G55" s="32">
        <f>G33-G53</f>
        <v>4300</v>
      </c>
      <c r="H55" s="32">
        <f>H33-H53</f>
        <v>4300</v>
      </c>
      <c r="I55" s="32">
        <f>I33-I53</f>
        <v>4300</v>
      </c>
      <c r="J55" s="32">
        <f>J33-J53</f>
        <v>4300</v>
      </c>
      <c r="K55" s="32">
        <f>K33-K53</f>
        <v>4300</v>
      </c>
      <c r="L55" s="32">
        <f>L33-L53</f>
        <v>4300</v>
      </c>
      <c r="M55" s="32">
        <f>M33-M53</f>
        <v>4300</v>
      </c>
      <c r="N55" s="32">
        <f>N33-N53</f>
        <v>4300</v>
      </c>
      <c r="O55" s="32">
        <f>O33-O53</f>
        <v>4300</v>
      </c>
      <c r="P55" s="32">
        <f>P33-P53</f>
        <v>4300</v>
      </c>
      <c r="Q55" s="31">
        <f>SUM(E55:P55)</f>
        <v>51600</v>
      </c>
    </row>
    <row r="57" spans="2:17">
      <c r="B57" s="12">
        <v>0</v>
      </c>
      <c r="D57" s="1" t="s">
        <v>43</v>
      </c>
      <c r="E57" s="3">
        <f t="shared" ref="E57:P58" si="25">$B57*(1+$C57)</f>
        <v>0</v>
      </c>
      <c r="F57" s="3">
        <f t="shared" si="25"/>
        <v>0</v>
      </c>
      <c r="G57" s="3">
        <f t="shared" si="25"/>
        <v>0</v>
      </c>
      <c r="H57" s="3">
        <f t="shared" si="25"/>
        <v>0</v>
      </c>
      <c r="I57" s="3">
        <f t="shared" si="25"/>
        <v>0</v>
      </c>
      <c r="J57" s="3">
        <f t="shared" si="25"/>
        <v>0</v>
      </c>
      <c r="K57" s="3">
        <f t="shared" si="25"/>
        <v>0</v>
      </c>
      <c r="L57" s="3">
        <f t="shared" si="25"/>
        <v>0</v>
      </c>
      <c r="M57" s="3">
        <f t="shared" si="25"/>
        <v>0</v>
      </c>
      <c r="N57" s="3">
        <f t="shared" si="25"/>
        <v>0</v>
      </c>
      <c r="O57" s="3">
        <f t="shared" si="25"/>
        <v>0</v>
      </c>
      <c r="P57" s="3">
        <f t="shared" si="25"/>
        <v>0</v>
      </c>
      <c r="Q57" s="20">
        <f>SUM(E57:P57)</f>
        <v>0</v>
      </c>
    </row>
    <row r="58" spans="2:17" s="48" customFormat="1">
      <c r="B58" s="49">
        <v>0</v>
      </c>
      <c r="D58" s="48" t="s">
        <v>44</v>
      </c>
      <c r="E58" s="47">
        <f t="shared" si="25"/>
        <v>0</v>
      </c>
      <c r="F58" s="47">
        <f t="shared" si="25"/>
        <v>0</v>
      </c>
      <c r="G58" s="47">
        <f t="shared" si="25"/>
        <v>0</v>
      </c>
      <c r="H58" s="47">
        <f t="shared" si="25"/>
        <v>0</v>
      </c>
      <c r="I58" s="47">
        <f t="shared" si="25"/>
        <v>0</v>
      </c>
      <c r="J58" s="47">
        <f t="shared" si="25"/>
        <v>0</v>
      </c>
      <c r="K58" s="47">
        <f t="shared" si="25"/>
        <v>0</v>
      </c>
      <c r="L58" s="47">
        <f t="shared" si="25"/>
        <v>0</v>
      </c>
      <c r="M58" s="47">
        <f t="shared" si="25"/>
        <v>0</v>
      </c>
      <c r="N58" s="47">
        <f t="shared" si="25"/>
        <v>0</v>
      </c>
      <c r="O58" s="47">
        <f t="shared" si="25"/>
        <v>0</v>
      </c>
      <c r="P58" s="47">
        <f t="shared" si="25"/>
        <v>0</v>
      </c>
      <c r="Q58" s="50">
        <f>SUM(E58:P58)</f>
        <v>0</v>
      </c>
    </row>
    <row r="60" spans="2:17" s="28" customFormat="1" ht="18.600000000000001">
      <c r="D60" s="29" t="s">
        <v>45</v>
      </c>
      <c r="E60" s="32">
        <f>E55-E57-E58</f>
        <v>4300</v>
      </c>
      <c r="F60" s="32">
        <f t="shared" ref="F60:P60" si="26">F55-F57-F58</f>
        <v>4300</v>
      </c>
      <c r="G60" s="32">
        <f t="shared" si="26"/>
        <v>4300</v>
      </c>
      <c r="H60" s="32">
        <f t="shared" si="26"/>
        <v>4300</v>
      </c>
      <c r="I60" s="32">
        <f t="shared" si="26"/>
        <v>4300</v>
      </c>
      <c r="J60" s="32">
        <f t="shared" si="26"/>
        <v>4300</v>
      </c>
      <c r="K60" s="32">
        <f t="shared" si="26"/>
        <v>4300</v>
      </c>
      <c r="L60" s="32">
        <f t="shared" si="26"/>
        <v>4300</v>
      </c>
      <c r="M60" s="32">
        <f t="shared" si="26"/>
        <v>4300</v>
      </c>
      <c r="N60" s="32">
        <f t="shared" si="26"/>
        <v>4300</v>
      </c>
      <c r="O60" s="32">
        <f t="shared" si="26"/>
        <v>4300</v>
      </c>
      <c r="P60" s="32">
        <f t="shared" si="26"/>
        <v>4300</v>
      </c>
      <c r="Q60" s="31">
        <f>SUM(E60:P60)</f>
        <v>51600</v>
      </c>
    </row>
    <row r="61" spans="2:17"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2:17" s="9" customFormat="1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7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8"/>
    </row>
    <row r="64" spans="2:17">
      <c r="D64" s="1" t="s">
        <v>46</v>
      </c>
      <c r="E64" s="3">
        <f>(Q53+Q57)/12</f>
        <v>15950</v>
      </c>
    </row>
    <row r="65" spans="4:16">
      <c r="D65" s="1" t="s">
        <v>8</v>
      </c>
      <c r="E65" s="51">
        <f>E12</f>
        <v>0.38571428571428573</v>
      </c>
    </row>
    <row r="66" spans="4:16">
      <c r="D66" s="1" t="s">
        <v>47</v>
      </c>
      <c r="E66" s="3">
        <f>E64/E65</f>
        <v>41351.851851851847</v>
      </c>
    </row>
    <row r="67" spans="4:16">
      <c r="D67" s="1" t="s">
        <v>48</v>
      </c>
      <c r="E67" s="52">
        <f>E66/E5</f>
        <v>1181.4814814814813</v>
      </c>
    </row>
    <row r="68" spans="4:16">
      <c r="D68" s="4" t="s">
        <v>49</v>
      </c>
      <c r="E68" s="53">
        <f>E67/4.33</f>
        <v>272.85946454537674</v>
      </c>
    </row>
    <row r="70" spans="4:16" s="9" customFormat="1"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Kippi Waters</dc:creator>
  <cp:keywords/>
  <dc:description/>
  <cp:lastModifiedBy>Guest User</cp:lastModifiedBy>
  <cp:revision/>
  <dcterms:created xsi:type="dcterms:W3CDTF">2022-11-17T18:21:09Z</dcterms:created>
  <dcterms:modified xsi:type="dcterms:W3CDTF">2023-03-07T19:56:06Z</dcterms:modified>
  <cp:category/>
  <cp:contentStatus/>
</cp:coreProperties>
</file>